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огласовано" sheetId="1" r:id="rId1"/>
  </sheets>
  <definedNames>
    <definedName name="_xlnm.Print_Area" localSheetId="0">'согласовано'!$A$1:$F$43</definedName>
  </definedNames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<sst xmlns="http://schemas.openxmlformats.org/spreadsheetml/2006/main" count="53" uniqueCount="53">
  <si>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</si>
  <si>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</si>
  <si>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</si>
  <si>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</si>
  <si>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</si>
  <si>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</si>
  <si>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</si>
  <si>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</si>
  <si>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</si>
  <si>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</si>
  <si>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</si>
  <si>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</si>
  <si>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</si>
  <si>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</si>
  <si>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</si>
  <si>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</si>
  <si>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</si>
  <si>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</si>
  <si>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</si>
  <si>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</si>
  <si>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</si>
  <si>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</si>
  <si>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</si>
  <si>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</si>
  <si>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</si>
  <si>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</si>
  <si>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</si>
  <si>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</si>
  <si>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</si>
  <si>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</si>
  <si>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</si>
  <si>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</si>
  <si>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</si>
  <si>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</si>
  <si>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</si>
  <si>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</si>
  <si>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</si>
  <si>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</si>
  <si>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</si>
  <si>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</si>
  <si>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</si>
  <si>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</si>
  <si>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</si>
  <si>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</si>
  <si>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ЗапСибТранстелеком</t>
  </si>
  <si>
    <t>Дератизация</t>
  </si>
  <si>
    <t>Установка МАФ</t>
  </si>
  <si>
    <t>Дезинфекция мусорных стволов</t>
  </si>
  <si>
    <t>Установка цокольных окон 4шт.</t>
  </si>
  <si>
    <t>Козырек</t>
  </si>
  <si>
    <t>Предлагаемый план работ и услуг по содержанию и ремонту общего имущества МКД на 2017 год по адресу:                                                     В.Кащеевой 6</t>
  </si>
  <si>
    <t>Задоженность (-), переплата (+) посостоянию на 01.11.2016</t>
  </si>
  <si>
    <t>Ремонт кровли кв.69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</si>
</sst>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tabSelected="1" view="pageBreakPreview" zoomScale="70" zoomScaleNormal="60" zoomScaleSheetLayoutView="70" zoomScalePageLayoutView="0" workbookViewId="0" topLeftCell="A13">
      <selection activeCell="E24" sqref="E2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4" t="s">
        <v>50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2408.9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51</v>
      </c>
    </row>
    <row r="11" spans="1:6" ht="27" customHeight="1">
      <c r="A11" s="14" t="s">
        <v>7</v>
      </c>
      <c r="B11" s="15" t="s">
        <v>35</v>
      </c>
      <c r="C11" s="16">
        <f>D11*C6</f>
        <v>11177.296</v>
      </c>
      <c r="D11" s="16">
        <v>4.64</v>
      </c>
      <c r="E11" s="17">
        <f>C11*12</f>
        <v>134127.552</v>
      </c>
      <c r="F11" s="60">
        <v>-30000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1132.183</v>
      </c>
      <c r="D13" s="17">
        <v>0.47</v>
      </c>
      <c r="E13" s="17">
        <f>C13*12</f>
        <v>13586.196</v>
      </c>
      <c r="F13" s="61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0.5604217692722819</v>
      </c>
      <c r="E14" s="17">
        <f>C14*12</f>
        <v>16200</v>
      </c>
      <c r="F14" s="61"/>
    </row>
    <row r="15" spans="1:6" ht="20.25" customHeight="1">
      <c r="A15" s="46" t="s">
        <v>13</v>
      </c>
      <c r="B15" s="1" t="s">
        <v>45</v>
      </c>
      <c r="C15" s="17">
        <f aca="true" t="shared" si="0" ref="C15:C21">E15/12</f>
        <v>43.333333333333336</v>
      </c>
      <c r="D15" s="17">
        <f>C15/C6</f>
        <v>0.017988846914912756</v>
      </c>
      <c r="E15" s="2">
        <v>520</v>
      </c>
      <c r="F15" s="61"/>
    </row>
    <row r="16" spans="1:6" ht="18.75">
      <c r="A16" s="46" t="s">
        <v>14</v>
      </c>
      <c r="B16" s="1" t="s">
        <v>47</v>
      </c>
      <c r="C16" s="17">
        <f t="shared" si="0"/>
        <v>416.6666666666667</v>
      </c>
      <c r="D16" s="17">
        <f>C16/C6</f>
        <v>0.1729696818741611</v>
      </c>
      <c r="E16" s="2">
        <v>5000</v>
      </c>
      <c r="F16" s="61"/>
    </row>
    <row r="17" spans="1:6" ht="18.75">
      <c r="A17" s="46" t="s">
        <v>15</v>
      </c>
      <c r="B17" s="1" t="s">
        <v>49</v>
      </c>
      <c r="C17" s="17">
        <f t="shared" si="0"/>
        <v>0</v>
      </c>
      <c r="D17" s="17">
        <f>C17/C6</f>
        <v>0</v>
      </c>
      <c r="E17" s="2">
        <v>0</v>
      </c>
      <c r="F17" s="61"/>
    </row>
    <row r="18" spans="1:6" ht="23.25" customHeight="1">
      <c r="A18" s="46" t="s">
        <v>16</v>
      </c>
      <c r="B18" s="1" t="s">
        <v>46</v>
      </c>
      <c r="C18" s="17">
        <f t="shared" si="0"/>
        <v>0</v>
      </c>
      <c r="D18" s="17">
        <f>C18/C6</f>
        <v>0</v>
      </c>
      <c r="E18" s="2">
        <v>0</v>
      </c>
      <c r="F18" s="61"/>
    </row>
    <row r="19" spans="1:6" ht="21" customHeight="1">
      <c r="A19" s="46" t="s">
        <v>17</v>
      </c>
      <c r="B19" s="1" t="s">
        <v>48</v>
      </c>
      <c r="C19" s="17">
        <f t="shared" si="0"/>
        <v>0</v>
      </c>
      <c r="D19" s="17">
        <f>C19/C6</f>
        <v>0</v>
      </c>
      <c r="E19" s="2">
        <v>0</v>
      </c>
      <c r="F19" s="61"/>
    </row>
    <row r="20" spans="1:6" ht="21" customHeight="1">
      <c r="A20" s="46" t="s">
        <v>18</v>
      </c>
      <c r="B20" s="1" t="s">
        <v>52</v>
      </c>
      <c r="C20" s="17">
        <f t="shared" si="0"/>
        <v>1250</v>
      </c>
      <c r="D20" s="17">
        <f>C20/C6</f>
        <v>0.5189090456224833</v>
      </c>
      <c r="E20" s="2">
        <v>15000</v>
      </c>
      <c r="F20" s="61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1"/>
    </row>
    <row r="22" spans="1:6" ht="18.75">
      <c r="A22" s="46" t="s">
        <v>20</v>
      </c>
      <c r="B22" s="1"/>
      <c r="C22" s="17">
        <f>E22/300</f>
        <v>0</v>
      </c>
      <c r="D22" s="17">
        <f>C22/C6</f>
        <v>0</v>
      </c>
      <c r="E22" s="2"/>
      <c r="F22" s="61"/>
    </row>
    <row r="23" spans="1:6" ht="18.75">
      <c r="A23" s="46" t="s">
        <v>28</v>
      </c>
      <c r="B23" s="1"/>
      <c r="C23" s="17">
        <f>E23/300</f>
        <v>0</v>
      </c>
      <c r="D23" s="17">
        <f>C23/C6</f>
        <v>0</v>
      </c>
      <c r="E23" s="2"/>
      <c r="F23" s="61"/>
    </row>
    <row r="24" spans="1:6" ht="18.75">
      <c r="A24" s="46" t="s">
        <v>42</v>
      </c>
      <c r="B24" s="1"/>
      <c r="C24" s="17">
        <f>E24/12</f>
        <v>0</v>
      </c>
      <c r="D24" s="17">
        <f>C24/C6</f>
        <v>0</v>
      </c>
      <c r="E24" s="2"/>
      <c r="F24" s="61"/>
    </row>
    <row r="25" spans="1:6" ht="18.75">
      <c r="A25" s="46"/>
      <c r="B25" s="1"/>
      <c r="C25" s="17">
        <f>E25/12</f>
        <v>0</v>
      </c>
      <c r="D25" s="17">
        <f>C25/C6</f>
        <v>0</v>
      </c>
      <c r="E25" s="2"/>
      <c r="F25" s="61"/>
    </row>
    <row r="26" spans="1:6" ht="18.75">
      <c r="A26" s="46"/>
      <c r="B26" s="1"/>
      <c r="C26" s="17">
        <f>E26/12</f>
        <v>0</v>
      </c>
      <c r="D26" s="17">
        <f>C26/C6</f>
        <v>0</v>
      </c>
      <c r="E26" s="2"/>
      <c r="F26" s="61"/>
    </row>
    <row r="27" spans="1:6" ht="18.75">
      <c r="A27" s="20"/>
      <c r="B27" s="21" t="s">
        <v>21</v>
      </c>
      <c r="C27" s="16">
        <f>C23+C22+C21+C20+C19+C18+C17+C16+C15+C14+C13+C24+C25+C26</f>
        <v>4192.183</v>
      </c>
      <c r="D27" s="16">
        <f>D23+D22+D21+D20+D19+D18+D17+D16+D15+D14+D13+D24+D25+D26</f>
        <v>1.7402893436838391</v>
      </c>
      <c r="E27" s="16">
        <f>E23+E22+E21+E20+E19+E18+E17+E16+E15+E14+E13+E24+E25+E26</f>
        <v>50306.195999999996</v>
      </c>
      <c r="F27" s="61"/>
    </row>
    <row r="28" spans="1:6" ht="37.5">
      <c r="A28" s="10" t="s">
        <v>22</v>
      </c>
      <c r="B28" s="22" t="s">
        <v>43</v>
      </c>
      <c r="C28" s="16">
        <f>D28*C6</f>
        <v>2192.099</v>
      </c>
      <c r="D28" s="23">
        <f>ROUND((D27+D11)/84.6*12,2)</f>
        <v>0.91</v>
      </c>
      <c r="E28" s="16">
        <f>D28*12*C6</f>
        <v>26305.188000000002</v>
      </c>
      <c r="F28" s="61"/>
    </row>
    <row r="29" spans="1:6" ht="37.5">
      <c r="A29" s="24" t="s">
        <v>23</v>
      </c>
      <c r="B29" s="25" t="s">
        <v>24</v>
      </c>
      <c r="C29" s="16">
        <f>ROUND((C27+C11)/84.5*3.5,2)</f>
        <v>636.61</v>
      </c>
      <c r="D29" s="16">
        <f>C29/C6</f>
        <v>0.2642741500269833</v>
      </c>
      <c r="E29" s="16">
        <f>ROUND((E27+E11)/84.5*3.5,2)</f>
        <v>7639.27</v>
      </c>
      <c r="F29" s="61"/>
    </row>
    <row r="30" spans="1:6" ht="56.25">
      <c r="A30" s="24" t="s">
        <v>25</v>
      </c>
      <c r="B30" s="25" t="s">
        <v>26</v>
      </c>
      <c r="C30" s="26"/>
      <c r="D30" s="17"/>
      <c r="E30" s="26"/>
      <c r="F30" s="61"/>
    </row>
    <row r="31" spans="1:6" ht="18.75">
      <c r="A31" s="20"/>
      <c r="B31" s="25" t="s">
        <v>27</v>
      </c>
      <c r="C31" s="16"/>
      <c r="D31" s="16">
        <f>D29+D28+D27+D11</f>
        <v>7.554563493710822</v>
      </c>
      <c r="E31" s="16"/>
      <c r="F31" s="62"/>
    </row>
    <row r="32" spans="1:6" ht="18.75">
      <c r="A32" s="20"/>
      <c r="B32" s="48" t="s">
        <v>40</v>
      </c>
      <c r="C32" s="49"/>
      <c r="D32" s="16">
        <f>-(F11+D34)/C6/12+D31</f>
        <v>8.504097859327217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39</v>
      </c>
      <c r="C34" s="29"/>
      <c r="D34" s="31">
        <f>C36/100*88</f>
        <v>2552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29</v>
      </c>
      <c r="C36" s="34">
        <f>C38+C39+C41+C42+C43+F38+F39+F40+F41+F42</f>
        <v>2900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 t="s">
        <v>33</v>
      </c>
      <c r="C38" s="38">
        <v>50</v>
      </c>
      <c r="D38" s="41"/>
      <c r="E38" s="42"/>
      <c r="F38" s="43"/>
    </row>
    <row r="39" spans="1:6" ht="18.75">
      <c r="A39" s="32"/>
      <c r="B39" s="37" t="s">
        <v>34</v>
      </c>
      <c r="C39" s="38">
        <v>50</v>
      </c>
      <c r="D39" s="41"/>
      <c r="E39" s="42"/>
      <c r="F39" s="43"/>
    </row>
    <row r="40" spans="1:6" ht="18.75">
      <c r="A40" s="32"/>
      <c r="B40" s="37" t="s">
        <v>30</v>
      </c>
      <c r="C40" s="38"/>
      <c r="D40" s="41"/>
      <c r="E40" s="42"/>
      <c r="F40" s="43"/>
    </row>
    <row r="41" spans="1:6" ht="18.75">
      <c r="A41" s="32"/>
      <c r="B41" s="37" t="s">
        <v>31</v>
      </c>
      <c r="C41" s="38">
        <v>2100</v>
      </c>
      <c r="D41" s="41"/>
      <c r="E41" s="42"/>
      <c r="F41" s="43"/>
    </row>
    <row r="42" spans="1:6" ht="18.75">
      <c r="A42" s="32"/>
      <c r="B42" s="37" t="s">
        <v>32</v>
      </c>
      <c r="C42" s="38">
        <v>350</v>
      </c>
      <c r="D42" s="41"/>
      <c r="E42" s="42"/>
      <c r="F42" s="43"/>
    </row>
    <row r="43" spans="1:6" ht="18.75">
      <c r="A43" s="32"/>
      <c r="B43" s="37" t="s">
        <v>44</v>
      </c>
      <c r="C43" s="38">
        <v>350</v>
      </c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2016-12-06T01:43:31Z</dcterms:modified>
  <cp:category/>
  <cp:version/>
  <cp:contentType/>
  <cp:contentStatus/>
</cp:coreProperties>
</file>